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b9fa927427a19b/"/>
    </mc:Choice>
  </mc:AlternateContent>
  <xr:revisionPtr revIDLastSave="27" documentId="8_{C61FC97F-BFE3-46BE-8FE5-2906827164BC}" xr6:coauthVersionLast="45" xr6:coauthVersionMax="45" xr10:uidLastSave="{D29B1388-35AD-4095-9F66-E8F071951C3E}"/>
  <bookViews>
    <workbookView xWindow="-120" yWindow="-120" windowWidth="29040" windowHeight="15840" xr2:uid="{D1D255FD-C73F-433F-A46A-3A4A33B29D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44" i="1" l="1"/>
  <c r="W43" i="1"/>
  <c r="W48" i="1"/>
  <c r="W47" i="1"/>
  <c r="L11" i="1"/>
  <c r="Q11" i="1"/>
  <c r="I11" i="1"/>
  <c r="U50" i="1"/>
  <c r="U48" i="1"/>
  <c r="U47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U44" i="1"/>
  <c r="U43" i="1"/>
  <c r="Q36" i="1" l="1"/>
  <c r="I36" i="1"/>
  <c r="J11" i="1"/>
  <c r="J36" i="1" s="1"/>
  <c r="K11" i="1"/>
  <c r="K36" i="1" s="1"/>
  <c r="D11" i="1"/>
  <c r="D36" i="1" s="1"/>
  <c r="E11" i="1"/>
  <c r="E36" i="1" s="1"/>
  <c r="M11" i="1"/>
  <c r="N11" i="1"/>
  <c r="F11" i="1"/>
  <c r="F36" i="1" s="1"/>
  <c r="G11" i="1"/>
  <c r="G36" i="1" s="1"/>
  <c r="O11" i="1"/>
  <c r="O36" i="1" s="1"/>
  <c r="H11" i="1"/>
  <c r="H36" i="1" s="1"/>
  <c r="P11" i="1"/>
  <c r="P36" i="1" s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N19" i="1"/>
  <c r="M19" i="1"/>
  <c r="L19" i="1"/>
  <c r="L36" i="1" s="1"/>
  <c r="N36" i="1" l="1"/>
  <c r="M36" i="1"/>
</calcChain>
</file>

<file path=xl/sharedStrings.xml><?xml version="1.0" encoding="utf-8"?>
<sst xmlns="http://schemas.openxmlformats.org/spreadsheetml/2006/main" count="100" uniqueCount="42">
  <si>
    <t>Species</t>
  </si>
  <si>
    <t xml:space="preserve"> </t>
  </si>
  <si>
    <t>CLAM, BLOOD ARC</t>
  </si>
  <si>
    <t>WILD-CAUGHT</t>
  </si>
  <si>
    <t>*</t>
  </si>
  <si>
    <t>CLAM, NORTHERN QUAHOG</t>
  </si>
  <si>
    <r>
      <t>AQUACULTURE</t>
    </r>
    <r>
      <rPr>
        <vertAlign val="superscript"/>
        <sz val="11"/>
        <color theme="1"/>
        <rFont val="Calibri"/>
        <family val="2"/>
        <scheme val="minor"/>
      </rPr>
      <t>1</t>
    </r>
  </si>
  <si>
    <t>Joshua Reitsma a,⁎, Diane C. Murphy a, Abigail F. Archer a, Richard H. York b 2016</t>
  </si>
  <si>
    <t>CLAM, NORTHERN QUAHOG TOTAL</t>
  </si>
  <si>
    <t>CLAM, RAZOR, ATLANTIC</t>
  </si>
  <si>
    <t>CLAM, SOFT</t>
  </si>
  <si>
    <t>CLAM, SURF (state waters only)</t>
  </si>
  <si>
    <t>MUSSEL, BLUE</t>
  </si>
  <si>
    <t xml:space="preserve">Mussel TN </t>
  </si>
  <si>
    <t>2008 Authors: Nils Hedberg, Nils Kautsky1 , Linda Kumblad and Sofia A. Wikström</t>
  </si>
  <si>
    <t>OYSTER, EASTERN</t>
  </si>
  <si>
    <t>OYSTER, EASTERN TOTAL</t>
  </si>
  <si>
    <t>SCALLOP, BAY</t>
  </si>
  <si>
    <t>meat (Monika Manthey-Karl,* Ines Lehmann, Ute Ostermeyer, Hartmut Rehbein, and Ute Schröder 2015)</t>
  </si>
  <si>
    <t>SCALLOP, SEA</t>
  </si>
  <si>
    <t>SNAILS(CONCHS) Total</t>
  </si>
  <si>
    <t>SOURCE:SAFIS Dealer Database, pulled 10/4/19, AW</t>
  </si>
  <si>
    <r>
      <rPr>
        <vertAlign val="super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>Aquaculture landings began to be QC'ed heavily in 2015. Landings prior to 2015 may be split between Aquaculture and Wild harvest incorrectly.</t>
    </r>
  </si>
  <si>
    <t>*Confidential Data</t>
  </si>
  <si>
    <t>Wet Weight to Dw Convesion</t>
  </si>
  <si>
    <t>WW to DW factor</t>
  </si>
  <si>
    <t>Wild</t>
  </si>
  <si>
    <t>Off Bottom</t>
  </si>
  <si>
    <t>Quahogs</t>
  </si>
  <si>
    <t>Cultured</t>
  </si>
  <si>
    <t>mean</t>
  </si>
  <si>
    <t>measures in WW</t>
  </si>
  <si>
    <t>Corrected TN of All</t>
  </si>
  <si>
    <t>Wild TN Kg (mistake was done in WW)</t>
  </si>
  <si>
    <t>Aqua TN Kg (mistake was done in WW)</t>
  </si>
  <si>
    <t>Corrected Oyster Aqua TN Kg</t>
  </si>
  <si>
    <t>Corrected Oyster Wild TN Kg</t>
  </si>
  <si>
    <t>Corrected Aqua Quahog TN Kg</t>
  </si>
  <si>
    <t>Corrected Wild Quahog TN Kg</t>
  </si>
  <si>
    <t>Corrected total Quahog TN Kg</t>
  </si>
  <si>
    <t>Oyster TN Kg</t>
  </si>
  <si>
    <t>Wellfleet Shellfish Landings (Live Pounds) 2005-2018 N content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</si>
</sst>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9">
    <xf numFmtId="0" fontId="0" fillId="0" borderId="0" xfId="0"/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>
      <alignment horizontal="center"/>
    </xf>
    <xf numFmtId="0" fontId="1" fillId="0" borderId="0" xfId="0" applyFont="1"/>
    <xf numFmtId="10" fontId="1" fillId="0" borderId="0" xfId="0" applyNumberFormat="1" applyFont="1" applyAlignment="1">
      <alignment horizontal="left"/>
    </xf>
    <xf numFmtId="3" fontId="1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10" fontId="0" fillId="0" borderId="0" xfId="0" applyNumberFormat="1" applyAlignment="1">
      <alignment horizontal="left"/>
    </xf>
    <xf numFmtId="0" fontId="0" fillId="0" borderId="3" xfId="0" applyBorder="1" applyAlignment="1">
      <alignment horizontal="left"/>
    </xf>
    <xf numFmtId="3" fontId="0" fillId="0" borderId="3" xfId="0" applyNumberFormat="1" applyBorder="1" applyAlignment="1">
      <alignment horizontal="center"/>
    </xf>
    <xf numFmtId="0" fontId="3" fillId="0" borderId="0" xfId="0" applyFont="1" applyAlignment="1">
      <alignment horizontal="left"/>
    </xf>
    <xf numFmtId="164" fontId="0" fillId="0" borderId="0" xfId="1" applyNumberFormat="1" applyFont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D202A-A14C-4149-B55F-1FCA07442019}">
  <dimension ref="A1:W51"/>
  <sheetViews>
    <sheetView tabSelected="1" zoomScaleNormal="100" workbookViewId="0">
      <selection activeCell="K10" sqref="K10"/>
    </sheetView>
  </sheetViews>
  <sheetFormatPr defaultRowHeight="15" x14ac:dyDescent="0.25"/>
  <cols>
    <col min="1" max="1" width="28.28515625" customWidth="1"/>
    <col min="2" max="2" width="14.85546875" bestFit="1" customWidth="1"/>
    <col min="3" max="3" width="14.85546875" customWidth="1"/>
  </cols>
  <sheetData>
    <row r="1" spans="1:18" ht="15.75" thickBot="1" x14ac:dyDescent="0.3">
      <c r="A1" s="17" t="s">
        <v>41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8" x14ac:dyDescent="0.25">
      <c r="A2" s="1" t="s">
        <v>0</v>
      </c>
      <c r="B2" s="1" t="s">
        <v>1</v>
      </c>
      <c r="C2" s="1" t="s">
        <v>25</v>
      </c>
      <c r="D2" s="2">
        <v>2005</v>
      </c>
      <c r="E2" s="2">
        <v>2006</v>
      </c>
      <c r="F2" s="2">
        <v>2007</v>
      </c>
      <c r="G2" s="2">
        <v>2008</v>
      </c>
      <c r="H2" s="2">
        <v>2009</v>
      </c>
      <c r="I2" s="2">
        <v>2010</v>
      </c>
      <c r="J2" s="2">
        <v>2011</v>
      </c>
      <c r="K2" s="2">
        <v>2012</v>
      </c>
      <c r="L2" s="2">
        <v>2013</v>
      </c>
      <c r="M2" s="2">
        <v>2014</v>
      </c>
      <c r="N2" s="2">
        <v>2015</v>
      </c>
      <c r="O2" s="2">
        <v>2016</v>
      </c>
      <c r="P2" s="2">
        <v>2017</v>
      </c>
      <c r="Q2" s="2">
        <v>2018</v>
      </c>
      <c r="R2" s="3"/>
    </row>
    <row r="3" spans="1:18" x14ac:dyDescent="0.25">
      <c r="A3" s="4"/>
      <c r="B3" s="4"/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3"/>
    </row>
    <row r="4" spans="1:18" x14ac:dyDescent="0.25">
      <c r="A4" s="6" t="s">
        <v>2</v>
      </c>
      <c r="B4" s="6" t="s">
        <v>3</v>
      </c>
      <c r="C4" s="11"/>
      <c r="D4" s="7" t="s">
        <v>4</v>
      </c>
      <c r="E4" s="7" t="s">
        <v>4</v>
      </c>
      <c r="F4" s="7"/>
      <c r="G4" s="7" t="s">
        <v>4</v>
      </c>
      <c r="H4" s="7"/>
      <c r="I4" s="7"/>
      <c r="J4" s="7" t="s">
        <v>4</v>
      </c>
      <c r="K4" s="7">
        <v>39663.974640000008</v>
      </c>
      <c r="L4" s="7">
        <v>1836.3842139999999</v>
      </c>
      <c r="M4" s="7" t="s">
        <v>4</v>
      </c>
      <c r="N4" s="7">
        <v>46338.720190000007</v>
      </c>
      <c r="O4" s="7" t="s">
        <v>4</v>
      </c>
      <c r="P4" s="7">
        <v>15820.468370000004</v>
      </c>
      <c r="Q4" s="7">
        <v>37083.668670000014</v>
      </c>
    </row>
    <row r="5" spans="1:18" x14ac:dyDescent="0.25">
      <c r="A5" s="6"/>
      <c r="B5" s="6"/>
      <c r="C5" s="11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8" ht="17.25" x14ac:dyDescent="0.25">
      <c r="A6" s="6" t="s">
        <v>5</v>
      </c>
      <c r="B6" s="6" t="s">
        <v>6</v>
      </c>
      <c r="C6" s="11"/>
      <c r="D6" s="7">
        <v>1264031.5770109959</v>
      </c>
      <c r="E6" s="7">
        <v>1560042.3696020551</v>
      </c>
      <c r="F6" s="7">
        <v>1498411.2449647612</v>
      </c>
      <c r="G6" s="7">
        <v>1428433.0109678574</v>
      </c>
      <c r="H6" s="7">
        <v>982569.73191118753</v>
      </c>
      <c r="I6" s="7">
        <v>985893.99255678523</v>
      </c>
      <c r="J6" s="7">
        <v>758021.57580989203</v>
      </c>
      <c r="K6" s="7">
        <v>498137.35486649873</v>
      </c>
      <c r="L6" s="7">
        <v>303749.07278440148</v>
      </c>
      <c r="M6" s="7">
        <v>320469.46092469973</v>
      </c>
      <c r="N6" s="7">
        <v>987286.86820139317</v>
      </c>
      <c r="O6" s="7">
        <v>666793.06338639942</v>
      </c>
      <c r="P6" s="7">
        <v>315918.68469004973</v>
      </c>
      <c r="Q6" s="7">
        <v>259342.34361485028</v>
      </c>
    </row>
    <row r="7" spans="1:18" x14ac:dyDescent="0.25">
      <c r="A7" s="8" t="s">
        <v>37</v>
      </c>
      <c r="B7" s="9">
        <v>6.6E-3</v>
      </c>
      <c r="C7" s="8">
        <v>0.64642166344294005</v>
      </c>
      <c r="D7" s="10">
        <v>2446.1552579259082</v>
      </c>
      <c r="E7" s="10">
        <v>3018.9956599130614</v>
      </c>
      <c r="F7" s="10">
        <v>2899.727041687639</v>
      </c>
      <c r="G7" s="10">
        <v>2764.3050885140701</v>
      </c>
      <c r="H7" s="10">
        <v>1901.4699946633475</v>
      </c>
      <c r="I7" s="10">
        <v>1907.9031074153042</v>
      </c>
      <c r="J7" s="10">
        <v>1466.9241631394148</v>
      </c>
      <c r="K7" s="10">
        <v>963.9959411911035</v>
      </c>
      <c r="L7" s="10">
        <v>587.81553008245726</v>
      </c>
      <c r="M7" s="10">
        <v>620.17284307037221</v>
      </c>
      <c r="N7" s="10">
        <v>1910.5986018504602</v>
      </c>
      <c r="O7" s="10">
        <v>1290.3786484575894</v>
      </c>
      <c r="P7" s="10">
        <v>611.36617604045796</v>
      </c>
      <c r="Q7" s="10">
        <v>501.87958036334322</v>
      </c>
      <c r="R7" s="4"/>
    </row>
    <row r="8" spans="1:18" x14ac:dyDescent="0.25">
      <c r="A8" s="6" t="s">
        <v>5</v>
      </c>
      <c r="B8" s="6" t="s">
        <v>3</v>
      </c>
      <c r="C8" s="11"/>
      <c r="D8" s="7">
        <v>194930.01811000018</v>
      </c>
      <c r="E8" s="7">
        <v>485405.96773709881</v>
      </c>
      <c r="F8" s="7">
        <v>417672.58321229991</v>
      </c>
      <c r="G8" s="7">
        <v>392005.94474649994</v>
      </c>
      <c r="H8" s="7">
        <v>395373.7105216998</v>
      </c>
      <c r="I8" s="7">
        <v>369029.81582499965</v>
      </c>
      <c r="J8" s="7">
        <v>202254.14193009998</v>
      </c>
      <c r="K8" s="7">
        <v>376271.87607270014</v>
      </c>
      <c r="L8" s="7">
        <v>956464.23803399852</v>
      </c>
      <c r="M8" s="7">
        <v>821572.66408999881</v>
      </c>
      <c r="N8" s="7">
        <v>504520.2361175993</v>
      </c>
      <c r="O8" s="7">
        <v>239096.15387800027</v>
      </c>
      <c r="P8" s="7">
        <v>254193.64626360027</v>
      </c>
      <c r="Q8" s="7">
        <v>305467.66298679961</v>
      </c>
    </row>
    <row r="9" spans="1:18" x14ac:dyDescent="0.25">
      <c r="A9" s="8" t="s">
        <v>38</v>
      </c>
      <c r="B9" s="9">
        <v>6.7000000000000002E-3</v>
      </c>
      <c r="C9" s="8">
        <v>0.64642166344294005</v>
      </c>
      <c r="D9" s="10">
        <v>382.94436681283514</v>
      </c>
      <c r="E9" s="10">
        <v>953.59084642037874</v>
      </c>
      <c r="F9" s="10">
        <v>820.52710231144226</v>
      </c>
      <c r="G9" s="10">
        <v>770.10441877199253</v>
      </c>
      <c r="H9" s="10">
        <v>776.72046972639237</v>
      </c>
      <c r="I9" s="10">
        <v>724.96730122097006</v>
      </c>
      <c r="J9" s="10">
        <v>397.33277135894366</v>
      </c>
      <c r="K9" s="10">
        <v>739.19449004937871</v>
      </c>
      <c r="L9" s="10">
        <v>1878.9953213176259</v>
      </c>
      <c r="M9" s="10">
        <v>1613.9978167094753</v>
      </c>
      <c r="N9" s="10">
        <v>991.14125283305748</v>
      </c>
      <c r="O9" s="10">
        <v>469.70972527446679</v>
      </c>
      <c r="P9" s="10">
        <v>499.36908568555879</v>
      </c>
      <c r="Q9" s="10">
        <v>600.09803476376646</v>
      </c>
      <c r="R9" s="4"/>
    </row>
    <row r="10" spans="1:18" x14ac:dyDescent="0.25">
      <c r="A10" s="18" t="s">
        <v>8</v>
      </c>
      <c r="B10" s="18"/>
      <c r="C10" s="11"/>
      <c r="D10" s="7">
        <v>1458961.5951209962</v>
      </c>
      <c r="E10" s="7">
        <v>2045448.337339154</v>
      </c>
      <c r="F10" s="7">
        <v>1916083.8281770612</v>
      </c>
      <c r="G10" s="7">
        <v>1820438.9557143573</v>
      </c>
      <c r="H10" s="7">
        <v>1377943.4424328874</v>
      </c>
      <c r="I10" s="7">
        <v>1354923.8083817849</v>
      </c>
      <c r="J10" s="7">
        <v>960275.71773999208</v>
      </c>
      <c r="K10" s="7">
        <v>874409.23093919887</v>
      </c>
      <c r="L10" s="7">
        <v>1260213.3108184</v>
      </c>
      <c r="M10" s="7">
        <v>1142042.1250146986</v>
      </c>
      <c r="N10" s="7">
        <v>1491807.1043189925</v>
      </c>
      <c r="O10" s="7">
        <v>905889.21726439963</v>
      </c>
      <c r="P10" s="7">
        <v>570112.33095364994</v>
      </c>
      <c r="Q10" s="7">
        <v>564810.00660164992</v>
      </c>
    </row>
    <row r="11" spans="1:18" x14ac:dyDescent="0.25">
      <c r="A11" s="8" t="s">
        <v>39</v>
      </c>
      <c r="B11" s="4"/>
      <c r="C11" s="4"/>
      <c r="D11" s="10">
        <f>D9+D7</f>
        <v>2829.0996247387434</v>
      </c>
      <c r="E11" s="10">
        <f>E9+E7</f>
        <v>3972.5865063334404</v>
      </c>
      <c r="F11" s="10">
        <f>F9+F7</f>
        <v>3720.2541439990814</v>
      </c>
      <c r="G11" s="10">
        <f>G9+G7</f>
        <v>3534.4095072860628</v>
      </c>
      <c r="H11" s="10">
        <f>H9+H7</f>
        <v>2678.1904643897396</v>
      </c>
      <c r="I11" s="10">
        <f>I9+I7</f>
        <v>2632.8704086362741</v>
      </c>
      <c r="J11" s="10">
        <f>J9+J7</f>
        <v>1864.2569344983585</v>
      </c>
      <c r="K11" s="10">
        <f>K9+K7</f>
        <v>1703.1904312404822</v>
      </c>
      <c r="L11" s="10">
        <f>L9+L7</f>
        <v>2466.8108514000833</v>
      </c>
      <c r="M11" s="10">
        <f>M9+M7</f>
        <v>2234.1706597798475</v>
      </c>
      <c r="N11" s="10">
        <f>N9+N7</f>
        <v>2901.7398546835175</v>
      </c>
      <c r="O11" s="10">
        <f>O9+O7</f>
        <v>1760.0883737320562</v>
      </c>
      <c r="P11" s="10">
        <f>P9+P7</f>
        <v>1110.7352617260167</v>
      </c>
      <c r="Q11" s="10">
        <f>Q9+Q7</f>
        <v>1101.9776151271096</v>
      </c>
      <c r="R11" s="4"/>
    </row>
    <row r="12" spans="1:18" x14ac:dyDescent="0.25">
      <c r="A12" s="6" t="s">
        <v>9</v>
      </c>
      <c r="B12" s="6" t="s">
        <v>3</v>
      </c>
      <c r="C12" s="11"/>
      <c r="D12" s="7"/>
      <c r="E12" s="7"/>
      <c r="F12" s="7"/>
      <c r="G12" s="7"/>
      <c r="H12" s="7" t="s">
        <v>4</v>
      </c>
      <c r="I12" s="7"/>
      <c r="J12" s="7"/>
      <c r="K12" s="7" t="s">
        <v>4</v>
      </c>
      <c r="L12" s="7" t="s">
        <v>4</v>
      </c>
      <c r="M12" s="7">
        <v>2275.8190000000009</v>
      </c>
      <c r="N12" s="7">
        <v>5576.0066400000005</v>
      </c>
      <c r="O12" s="7" t="s">
        <v>4</v>
      </c>
      <c r="P12" s="7">
        <v>1715.6174000000005</v>
      </c>
      <c r="Q12" s="7">
        <v>7780.8000800000027</v>
      </c>
    </row>
    <row r="13" spans="1:18" x14ac:dyDescent="0.25">
      <c r="A13" s="6"/>
      <c r="B13" s="6"/>
      <c r="C13" s="11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8" x14ac:dyDescent="0.25">
      <c r="A14" s="6" t="s">
        <v>10</v>
      </c>
      <c r="B14" s="6" t="s">
        <v>3</v>
      </c>
      <c r="C14" s="11"/>
      <c r="D14" s="7">
        <v>139.94400000000002</v>
      </c>
      <c r="E14" s="7">
        <v>211.91519999999997</v>
      </c>
      <c r="F14" s="7" t="s">
        <v>4</v>
      </c>
      <c r="G14" s="7" t="s">
        <v>4</v>
      </c>
      <c r="H14" s="7">
        <v>2896.8407999999995</v>
      </c>
      <c r="I14" s="7">
        <v>124562.50800000005</v>
      </c>
      <c r="J14" s="7">
        <v>14598.354399999998</v>
      </c>
      <c r="K14" s="7">
        <v>6017.5920000000006</v>
      </c>
      <c r="L14" s="7">
        <v>3082.7664</v>
      </c>
      <c r="M14" s="7">
        <v>4900.5096000000003</v>
      </c>
      <c r="N14" s="7">
        <v>5129.9471999999987</v>
      </c>
      <c r="O14" s="7">
        <v>5341.8624</v>
      </c>
      <c r="P14" s="7">
        <v>932.6268</v>
      </c>
      <c r="Q14" s="7">
        <v>792.68280000000004</v>
      </c>
    </row>
    <row r="15" spans="1:18" x14ac:dyDescent="0.25">
      <c r="A15" s="6"/>
      <c r="B15" s="6"/>
      <c r="C15" s="11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8" x14ac:dyDescent="0.25">
      <c r="A16" s="6" t="s">
        <v>11</v>
      </c>
      <c r="B16" s="6" t="s">
        <v>3</v>
      </c>
      <c r="C16" s="11"/>
      <c r="D16" s="7" t="s">
        <v>4</v>
      </c>
      <c r="E16" s="7" t="s">
        <v>4</v>
      </c>
      <c r="F16" s="7" t="s">
        <v>4</v>
      </c>
      <c r="G16" s="7" t="s">
        <v>4</v>
      </c>
      <c r="H16" s="7" t="s">
        <v>4</v>
      </c>
      <c r="I16" s="7" t="s">
        <v>4</v>
      </c>
      <c r="J16" s="7" t="s">
        <v>4</v>
      </c>
      <c r="K16" s="7">
        <v>640217.96</v>
      </c>
      <c r="L16" s="7" t="s">
        <v>4</v>
      </c>
      <c r="M16" s="7" t="s">
        <v>4</v>
      </c>
      <c r="N16" s="7" t="s">
        <v>4</v>
      </c>
      <c r="O16" s="7" t="s">
        <v>4</v>
      </c>
      <c r="P16" s="7">
        <v>519645.26656000031</v>
      </c>
      <c r="Q16" s="7">
        <v>862808.53831999935</v>
      </c>
    </row>
    <row r="17" spans="1:19" x14ac:dyDescent="0.25">
      <c r="A17" s="6"/>
      <c r="B17" s="6"/>
      <c r="C17" s="11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9" x14ac:dyDescent="0.25">
      <c r="A18" s="6" t="s">
        <v>12</v>
      </c>
      <c r="B18" s="6" t="s">
        <v>3</v>
      </c>
      <c r="C18" s="11"/>
      <c r="D18" s="7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7" t="s">
        <v>4</v>
      </c>
      <c r="J18" s="7" t="s">
        <v>4</v>
      </c>
      <c r="K18" s="7" t="s">
        <v>4</v>
      </c>
      <c r="L18" s="7">
        <v>19616.291400000002</v>
      </c>
      <c r="M18" s="7">
        <v>574316.62499999988</v>
      </c>
      <c r="N18" s="7">
        <v>219280.49987999996</v>
      </c>
      <c r="O18" s="7" t="s">
        <v>4</v>
      </c>
      <c r="P18" s="7" t="s">
        <v>4</v>
      </c>
      <c r="Q18" s="7" t="s">
        <v>4</v>
      </c>
    </row>
    <row r="19" spans="1:19" x14ac:dyDescent="0.25">
      <c r="A19" s="8" t="s">
        <v>13</v>
      </c>
      <c r="B19" s="9">
        <v>7.0000000000000001E-3</v>
      </c>
      <c r="C19" s="9"/>
      <c r="D19" s="10"/>
      <c r="E19" s="10"/>
      <c r="F19" s="10"/>
      <c r="G19" s="10"/>
      <c r="H19" s="10"/>
      <c r="I19" s="10"/>
      <c r="J19" s="10"/>
      <c r="K19" s="10"/>
      <c r="L19" s="10">
        <f>(L18*B19)/2.20462</f>
        <v>62.284674819243236</v>
      </c>
      <c r="M19" s="10">
        <f>(M18*B19)/2.20462</f>
        <v>1823.5416420970505</v>
      </c>
      <c r="N19" s="10">
        <f>(N18*B19)/2.20462</f>
        <v>696.24855946149455</v>
      </c>
      <c r="O19" s="10"/>
      <c r="P19" s="10"/>
      <c r="Q19" s="10"/>
      <c r="R19" s="8" t="s">
        <v>14</v>
      </c>
      <c r="S19" t="s">
        <v>31</v>
      </c>
    </row>
    <row r="20" spans="1:19" ht="17.25" x14ac:dyDescent="0.25">
      <c r="A20" s="6" t="s">
        <v>15</v>
      </c>
      <c r="B20" s="6" t="s">
        <v>6</v>
      </c>
      <c r="C20" s="11"/>
      <c r="D20" s="7">
        <v>208071.38618240028</v>
      </c>
      <c r="E20" s="7">
        <v>288603.53724800056</v>
      </c>
      <c r="F20" s="7">
        <v>124172.56540000008</v>
      </c>
      <c r="G20" s="7">
        <v>66254.46256</v>
      </c>
      <c r="H20" s="7">
        <v>197090.47280000104</v>
      </c>
      <c r="I20" s="7">
        <v>230906.87516000139</v>
      </c>
      <c r="J20" s="7">
        <v>225016.1898400012</v>
      </c>
      <c r="K20" s="7">
        <v>304817.39340000215</v>
      </c>
      <c r="L20" s="7">
        <v>313614.19148000382</v>
      </c>
      <c r="M20" s="7">
        <v>366394.75626000465</v>
      </c>
      <c r="N20" s="7">
        <v>938326.7457200014</v>
      </c>
      <c r="O20" s="7">
        <v>1008217.5105080038</v>
      </c>
      <c r="P20" s="7">
        <v>1271918.1634639918</v>
      </c>
      <c r="Q20" s="7">
        <v>1668712.7776799558</v>
      </c>
    </row>
    <row r="21" spans="1:19" x14ac:dyDescent="0.25">
      <c r="A21" s="8" t="s">
        <v>34</v>
      </c>
      <c r="B21" s="9">
        <v>7.0000000000000001E-3</v>
      </c>
      <c r="D21" s="10">
        <f>(D20*B21)/2.20462</f>
        <v>660.6579380014706</v>
      </c>
      <c r="E21" s="10">
        <f>(E20*B21)/2.20462</f>
        <v>916.35962693616318</v>
      </c>
      <c r="F21" s="10">
        <f>(F20*B21)/2.20462</f>
        <v>394.26656648311302</v>
      </c>
      <c r="G21" s="10">
        <f>(G20*B21)/2.20462</f>
        <v>210.36788104979547</v>
      </c>
      <c r="H21" s="10">
        <f>(H20*B21)/2.20462</f>
        <v>625.79188685578811</v>
      </c>
      <c r="I21" s="10">
        <f>(I20*B21)/2.20462</f>
        <v>733.16404918761953</v>
      </c>
      <c r="J21" s="10">
        <f>(J20*B21)/2.20462</f>
        <v>714.46023753753866</v>
      </c>
      <c r="K21" s="10">
        <f>(K20*B21)/2.20462</f>
        <v>967.84105823226457</v>
      </c>
      <c r="L21" s="10">
        <f>(L20*B21)/2.20462</f>
        <v>995.77221487604527</v>
      </c>
      <c r="M21" s="10">
        <f>(M20*B21)/2.20462</f>
        <v>1163.3584444575631</v>
      </c>
      <c r="N21" s="10">
        <f>(N20*B21)/2.20462</f>
        <v>2979.3285101468782</v>
      </c>
      <c r="O21" s="10">
        <f>(O20*B21)/2.20462</f>
        <v>3201.2421975469815</v>
      </c>
      <c r="P21" s="10">
        <f>(P20*B21)/2.20462</f>
        <v>4038.5314223076734</v>
      </c>
      <c r="Q21" s="10">
        <f>(Q20*B21)/2.20462</f>
        <v>5298.413986881953</v>
      </c>
      <c r="R21" s="4" t="s">
        <v>7</v>
      </c>
    </row>
    <row r="22" spans="1:19" x14ac:dyDescent="0.25">
      <c r="A22" s="8" t="s">
        <v>35</v>
      </c>
      <c r="B22" s="9">
        <v>7.0000000000000001E-3</v>
      </c>
      <c r="C22" s="9">
        <v>0.63380000000000003</v>
      </c>
      <c r="D22" s="10">
        <v>418.72500110533207</v>
      </c>
      <c r="E22" s="10">
        <v>580.78873155214023</v>
      </c>
      <c r="F22" s="10">
        <v>249.88614983699705</v>
      </c>
      <c r="G22" s="10">
        <v>133.33116300936038</v>
      </c>
      <c r="H22" s="10">
        <v>396.62689788919852</v>
      </c>
      <c r="I22" s="10">
        <v>464.6793743751133</v>
      </c>
      <c r="J22" s="10">
        <v>452.82489855129205</v>
      </c>
      <c r="K22" s="10">
        <v>613.41766270760934</v>
      </c>
      <c r="L22" s="10">
        <v>631.12042978843749</v>
      </c>
      <c r="M22" s="10">
        <v>737.33658209720352</v>
      </c>
      <c r="N22" s="10">
        <v>1888.2984097310914</v>
      </c>
      <c r="O22" s="10">
        <v>2028.9473048052769</v>
      </c>
      <c r="P22" s="10">
        <v>2559.6212154586037</v>
      </c>
      <c r="Q22" s="10">
        <v>3358.1347848857818</v>
      </c>
      <c r="R22" s="4"/>
    </row>
    <row r="23" spans="1:19" x14ac:dyDescent="0.25">
      <c r="A23" s="8"/>
      <c r="B23" s="9"/>
      <c r="C23" s="9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4"/>
    </row>
    <row r="24" spans="1:19" x14ac:dyDescent="0.25">
      <c r="A24" s="6" t="s">
        <v>15</v>
      </c>
      <c r="B24" s="6" t="s">
        <v>3</v>
      </c>
      <c r="C24" s="11"/>
      <c r="D24" s="7">
        <v>275575.8020444006</v>
      </c>
      <c r="E24" s="7">
        <v>500081.85162000067</v>
      </c>
      <c r="F24" s="7">
        <v>342841.46260000055</v>
      </c>
      <c r="G24" s="7">
        <v>389266.97529199923</v>
      </c>
      <c r="H24" s="7">
        <v>387616.93828000122</v>
      </c>
      <c r="I24" s="7">
        <v>615119.11135999789</v>
      </c>
      <c r="J24" s="7">
        <v>483556.63644600305</v>
      </c>
      <c r="K24" s="7">
        <v>665700.56045999716</v>
      </c>
      <c r="L24" s="7">
        <v>823194.14267998794</v>
      </c>
      <c r="M24" s="7">
        <v>868042.16823998478</v>
      </c>
      <c r="N24" s="7">
        <v>382003.3230780029</v>
      </c>
      <c r="O24" s="7">
        <v>296964.00084000255</v>
      </c>
      <c r="P24" s="7">
        <v>381033.28172000364</v>
      </c>
      <c r="Q24" s="7">
        <v>261621.68527976112</v>
      </c>
    </row>
    <row r="25" spans="1:19" x14ac:dyDescent="0.25">
      <c r="A25" s="8" t="s">
        <v>33</v>
      </c>
      <c r="B25" s="9">
        <v>6.7000000000000002E-3</v>
      </c>
      <c r="D25" s="10">
        <f>(D24*B25)/2.20462</f>
        <v>837.49483978984324</v>
      </c>
      <c r="E25" s="10">
        <f>(E24*B25)/2.20462</f>
        <v>1519.7849996162627</v>
      </c>
      <c r="F25" s="10">
        <f>(F24*B25)/2.20462</f>
        <v>1041.920058522559</v>
      </c>
      <c r="G25" s="10">
        <f>(G24*B25)/2.20462</f>
        <v>1183.0105571283918</v>
      </c>
      <c r="H25" s="10">
        <f>(H24*B25)/2.20462</f>
        <v>1177.9959750324358</v>
      </c>
      <c r="I25" s="10">
        <f>(I24*B25)/2.20462</f>
        <v>1869.391571387353</v>
      </c>
      <c r="J25" s="10">
        <f>(J24*B25)/2.20462</f>
        <v>1469.5636727364447</v>
      </c>
      <c r="K25" s="10">
        <f>(K24*B25)/2.20462</f>
        <v>2023.1122620143071</v>
      </c>
      <c r="L25" s="10">
        <f>(L24*B25)/2.20462</f>
        <v>2501.7466755975724</v>
      </c>
      <c r="M25" s="10">
        <f>(M24*B25)/2.20462</f>
        <v>2638.043076452132</v>
      </c>
      <c r="N25" s="10">
        <f>(N24*B25)/2.20462</f>
        <v>1160.9357914845277</v>
      </c>
      <c r="O25" s="10">
        <f>(O24*B25)/2.20462</f>
        <v>902.49512642905233</v>
      </c>
      <c r="P25" s="10">
        <f>(P24*B25)/2.20462</f>
        <v>1157.9877654761476</v>
      </c>
      <c r="Q25" s="10">
        <f>(Q24*B25)/2.20462</f>
        <v>795.08726736326423</v>
      </c>
      <c r="R25" s="4" t="s">
        <v>7</v>
      </c>
    </row>
    <row r="26" spans="1:19" x14ac:dyDescent="0.25">
      <c r="A26" s="8" t="s">
        <v>36</v>
      </c>
      <c r="B26" s="9">
        <v>6.7000000000000002E-3</v>
      </c>
      <c r="C26" s="9">
        <v>0.67943661971830993</v>
      </c>
      <c r="D26" s="10">
        <v>569.0246629783386</v>
      </c>
      <c r="E26" s="10">
        <v>1032.5975828378664</v>
      </c>
      <c r="F26" s="10">
        <v>707.91864257927114</v>
      </c>
      <c r="G26" s="10">
        <v>803.78069402638914</v>
      </c>
      <c r="H26" s="10">
        <v>800.37360331781281</v>
      </c>
      <c r="I26" s="10">
        <v>1270.1330901933227</v>
      </c>
      <c r="J26" s="10">
        <v>998.47537426487463</v>
      </c>
      <c r="K26" s="10">
        <v>1374.5765566136647</v>
      </c>
      <c r="L26" s="10">
        <v>1699.7783046595339</v>
      </c>
      <c r="M26" s="10">
        <v>1792.3830705359276</v>
      </c>
      <c r="N26" s="10">
        <v>788.78228987624823</v>
      </c>
      <c r="O26" s="10">
        <v>613.18823801320411</v>
      </c>
      <c r="P26" s="10">
        <v>786.77929305027283</v>
      </c>
      <c r="Q26" s="10">
        <v>540.21140531836443</v>
      </c>
      <c r="R26" s="4"/>
    </row>
    <row r="27" spans="1:19" x14ac:dyDescent="0.25">
      <c r="A27" s="8"/>
      <c r="B27" s="9"/>
      <c r="C27" s="9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4"/>
    </row>
    <row r="28" spans="1:19" x14ac:dyDescent="0.25">
      <c r="A28" s="18" t="s">
        <v>16</v>
      </c>
      <c r="B28" s="18"/>
      <c r="C28" s="11"/>
      <c r="D28" s="7">
        <v>483647.18822680088</v>
      </c>
      <c r="E28" s="7">
        <v>788685.38886800129</v>
      </c>
      <c r="F28" s="7">
        <v>467014.02800000063</v>
      </c>
      <c r="G28" s="7">
        <v>455521.43785199925</v>
      </c>
      <c r="H28" s="7">
        <v>584707.41108000232</v>
      </c>
      <c r="I28" s="7">
        <v>846025.98651999934</v>
      </c>
      <c r="J28" s="7">
        <v>708572.82628600427</v>
      </c>
      <c r="K28" s="7">
        <v>970517.95385999931</v>
      </c>
      <c r="L28" s="7">
        <v>1136808.3341599917</v>
      </c>
      <c r="M28" s="7">
        <v>1234436.9244999895</v>
      </c>
      <c r="N28" s="7">
        <v>1320330.0687980042</v>
      </c>
      <c r="O28" s="7">
        <v>1305181.5113480063</v>
      </c>
      <c r="P28" s="7">
        <v>1652951.4451839954</v>
      </c>
      <c r="Q28" s="7">
        <v>1930334.462959717</v>
      </c>
    </row>
    <row r="29" spans="1:19" x14ac:dyDescent="0.25">
      <c r="A29" s="4" t="s">
        <v>40</v>
      </c>
      <c r="B29" s="4"/>
      <c r="C29" s="4"/>
      <c r="D29" s="10">
        <f>D22+D26</f>
        <v>987.74966408367072</v>
      </c>
      <c r="E29" s="10">
        <f>E22+E26</f>
        <v>1613.3863143900066</v>
      </c>
      <c r="F29" s="10">
        <f>F22+F26</f>
        <v>957.80479241626813</v>
      </c>
      <c r="G29" s="10">
        <f>G22+G26</f>
        <v>937.11185703574949</v>
      </c>
      <c r="H29" s="10">
        <f>H22+H26</f>
        <v>1197.0005012070114</v>
      </c>
      <c r="I29" s="10">
        <f>I22+I26</f>
        <v>1734.8124645684361</v>
      </c>
      <c r="J29" s="10">
        <f>J22+J26</f>
        <v>1451.3002728161666</v>
      </c>
      <c r="K29" s="10">
        <f>K22+K26</f>
        <v>1987.9942193212742</v>
      </c>
      <c r="L29" s="10">
        <f>L22+L26</f>
        <v>2330.8987344479715</v>
      </c>
      <c r="M29" s="10">
        <f>M22+M26</f>
        <v>2529.7196526331309</v>
      </c>
      <c r="N29" s="10">
        <f>N22+N26</f>
        <v>2677.0806996073397</v>
      </c>
      <c r="O29" s="10">
        <f>O22+O26</f>
        <v>2642.1355428184811</v>
      </c>
      <c r="P29" s="10">
        <f>P22+P26</f>
        <v>3346.4005085088766</v>
      </c>
      <c r="Q29" s="10">
        <f>Q22+Q26</f>
        <v>3898.3461902041463</v>
      </c>
      <c r="R29" s="4"/>
    </row>
    <row r="30" spans="1:19" x14ac:dyDescent="0.25">
      <c r="A30" s="6" t="s">
        <v>17</v>
      </c>
      <c r="B30" s="6" t="s">
        <v>3</v>
      </c>
      <c r="C30" s="11"/>
      <c r="D30" s="7" t="s">
        <v>4</v>
      </c>
      <c r="E30" s="7">
        <v>7556.0789200000017</v>
      </c>
      <c r="F30" s="7">
        <v>29556.325047999999</v>
      </c>
      <c r="G30" s="7" t="s">
        <v>4</v>
      </c>
      <c r="H30" s="7">
        <v>8150.3750879999989</v>
      </c>
      <c r="I30" s="7" t="s">
        <v>4</v>
      </c>
      <c r="J30" s="7">
        <v>19103.577312000001</v>
      </c>
      <c r="K30" s="7">
        <v>14084.637036000004</v>
      </c>
      <c r="L30" s="7">
        <v>58384.282312000032</v>
      </c>
      <c r="M30" s="7">
        <v>27746.546160000005</v>
      </c>
      <c r="N30" s="7">
        <v>93363.241999999998</v>
      </c>
      <c r="O30" s="7">
        <v>25539.259520000003</v>
      </c>
      <c r="P30" s="7">
        <v>47247.183866399995</v>
      </c>
      <c r="Q30" s="7">
        <v>38255.486869999986</v>
      </c>
    </row>
    <row r="31" spans="1:19" x14ac:dyDescent="0.25">
      <c r="B31" s="12">
        <v>3.024E-2</v>
      </c>
      <c r="C31" s="12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6" t="s">
        <v>18</v>
      </c>
    </row>
    <row r="32" spans="1:19" x14ac:dyDescent="0.25">
      <c r="A32" s="6" t="s">
        <v>19</v>
      </c>
      <c r="B32" s="6" t="s">
        <v>3</v>
      </c>
      <c r="C32" s="11"/>
      <c r="D32" s="7">
        <v>322828.72199549992</v>
      </c>
      <c r="E32" s="7">
        <v>55781.701724000006</v>
      </c>
      <c r="F32" s="7">
        <v>155842.64632999996</v>
      </c>
      <c r="G32" s="7">
        <v>186940.876830925</v>
      </c>
      <c r="H32" s="7">
        <v>103341.93626749999</v>
      </c>
      <c r="I32" s="7">
        <v>78499.433494999961</v>
      </c>
      <c r="J32" s="7">
        <v>48520.947604500019</v>
      </c>
      <c r="K32" s="7">
        <v>86574.190882900017</v>
      </c>
      <c r="L32" s="7">
        <v>90471.168176549982</v>
      </c>
      <c r="M32" s="7">
        <v>119177.05551849998</v>
      </c>
      <c r="N32" s="7">
        <v>68471.934849499972</v>
      </c>
      <c r="O32" s="7">
        <v>57100.5135715</v>
      </c>
      <c r="P32" s="7">
        <v>52352.835902500003</v>
      </c>
      <c r="Q32" s="7" t="s">
        <v>4</v>
      </c>
    </row>
    <row r="33" spans="1:23" x14ac:dyDescent="0.25">
      <c r="A33" s="6"/>
      <c r="B33" s="6"/>
      <c r="C33" s="11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23" x14ac:dyDescent="0.25">
      <c r="A34" s="13" t="s">
        <v>20</v>
      </c>
      <c r="B34" s="13" t="s">
        <v>3</v>
      </c>
      <c r="C34" s="13"/>
      <c r="D34" s="14" t="s">
        <v>4</v>
      </c>
      <c r="E34" s="14" t="s">
        <v>4</v>
      </c>
      <c r="F34" s="14" t="s">
        <v>4</v>
      </c>
      <c r="G34" s="14" t="s">
        <v>4</v>
      </c>
      <c r="H34" s="14" t="s">
        <v>4</v>
      </c>
      <c r="I34" s="14" t="s">
        <v>4</v>
      </c>
      <c r="J34" s="14" t="s">
        <v>4</v>
      </c>
      <c r="K34" s="14">
        <v>1659.0916281999996</v>
      </c>
      <c r="L34" s="14">
        <v>738.97070859999997</v>
      </c>
      <c r="M34" s="14">
        <v>3167.2785930000005</v>
      </c>
      <c r="N34" s="14">
        <v>2150.0195439999993</v>
      </c>
      <c r="O34" s="14">
        <v>5135.3999780000004</v>
      </c>
      <c r="P34" s="14">
        <v>15603.700941399993</v>
      </c>
      <c r="Q34" s="14">
        <v>3249.8669043999989</v>
      </c>
    </row>
    <row r="35" spans="1:23" x14ac:dyDescent="0.25">
      <c r="A35" s="6"/>
      <c r="B35" s="6"/>
      <c r="C35" s="11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</row>
    <row r="36" spans="1:23" x14ac:dyDescent="0.25">
      <c r="A36" s="4" t="s">
        <v>32</v>
      </c>
      <c r="B36" s="4"/>
      <c r="C36" s="4"/>
      <c r="D36" s="10">
        <f>D29+D19+D11</f>
        <v>3816.8492888224141</v>
      </c>
      <c r="E36" s="10">
        <f>E29+E19+E11</f>
        <v>5585.9728207234475</v>
      </c>
      <c r="F36" s="10">
        <f>F29+F19+F11</f>
        <v>4678.0589364153493</v>
      </c>
      <c r="G36" s="10">
        <f>G29+G19+G11</f>
        <v>4471.5213643218121</v>
      </c>
      <c r="H36" s="10">
        <f>H29+H19+H11</f>
        <v>3875.1909655967511</v>
      </c>
      <c r="I36" s="10">
        <f>I29+I19+I11</f>
        <v>4367.6828732047106</v>
      </c>
      <c r="J36" s="10">
        <f>J29+J19+J11</f>
        <v>3315.5572073145249</v>
      </c>
      <c r="K36" s="10">
        <f>K29+K19+K11</f>
        <v>3691.1846505617564</v>
      </c>
      <c r="L36" s="10">
        <f>L29+L19+L11</f>
        <v>4859.9942606672976</v>
      </c>
      <c r="M36" s="10">
        <f>M29+M19+M11</f>
        <v>6587.4319545100288</v>
      </c>
      <c r="N36" s="10">
        <f>N29+N19+N11</f>
        <v>6275.0691137523518</v>
      </c>
      <c r="O36" s="10">
        <f>O29+O19+O11</f>
        <v>4402.2239165505371</v>
      </c>
      <c r="P36" s="10">
        <f>P29+P19+P11</f>
        <v>4457.1357702348932</v>
      </c>
      <c r="Q36" s="10">
        <f>Q29+Q19+Q11</f>
        <v>5000.3238053312562</v>
      </c>
      <c r="R36" s="8"/>
    </row>
    <row r="37" spans="1:23" x14ac:dyDescent="0.25">
      <c r="A37" s="15" t="s">
        <v>21</v>
      </c>
    </row>
    <row r="38" spans="1:23" x14ac:dyDescent="0.25">
      <c r="A38" s="15" t="s">
        <v>22</v>
      </c>
    </row>
    <row r="39" spans="1:23" x14ac:dyDescent="0.25">
      <c r="A39" s="15" t="s">
        <v>23</v>
      </c>
    </row>
    <row r="42" spans="1:23" x14ac:dyDescent="0.25">
      <c r="T42" t="s">
        <v>24</v>
      </c>
    </row>
    <row r="43" spans="1:23" x14ac:dyDescent="0.25">
      <c r="R43" t="s">
        <v>26</v>
      </c>
      <c r="S43">
        <v>71</v>
      </c>
      <c r="T43">
        <v>48.24</v>
      </c>
      <c r="U43">
        <f>T43/S43</f>
        <v>0.67943661971830993</v>
      </c>
      <c r="V43">
        <v>0.31</v>
      </c>
      <c r="W43" s="16">
        <f>V43/S43</f>
        <v>4.3661971830985915E-3</v>
      </c>
    </row>
    <row r="44" spans="1:23" x14ac:dyDescent="0.25">
      <c r="R44" t="s">
        <v>27</v>
      </c>
      <c r="S44">
        <v>60</v>
      </c>
      <c r="T44">
        <v>38.03</v>
      </c>
      <c r="U44">
        <f>T44/S44</f>
        <v>0.63383333333333336</v>
      </c>
      <c r="V44">
        <v>0.32</v>
      </c>
      <c r="W44" s="16">
        <f>V44/S44</f>
        <v>5.3333333333333332E-3</v>
      </c>
    </row>
    <row r="45" spans="1:23" x14ac:dyDescent="0.25">
      <c r="W45" s="16"/>
    </row>
    <row r="46" spans="1:23" x14ac:dyDescent="0.25">
      <c r="R46" t="s">
        <v>28</v>
      </c>
      <c r="W46" s="16"/>
    </row>
    <row r="47" spans="1:23" x14ac:dyDescent="0.25">
      <c r="R47" t="s">
        <v>26</v>
      </c>
      <c r="S47">
        <v>54.4</v>
      </c>
      <c r="T47">
        <v>35.03</v>
      </c>
      <c r="U47">
        <f>T47/S47</f>
        <v>0.64393382352941175</v>
      </c>
      <c r="V47">
        <v>0.24</v>
      </c>
      <c r="W47" s="16">
        <f>V47/S47</f>
        <v>4.4117647058823529E-3</v>
      </c>
    </row>
    <row r="48" spans="1:23" x14ac:dyDescent="0.25">
      <c r="R48" t="s">
        <v>29</v>
      </c>
      <c r="S48">
        <v>48.6</v>
      </c>
      <c r="T48">
        <v>31.59</v>
      </c>
      <c r="U48">
        <f>T48/S48</f>
        <v>0.65</v>
      </c>
      <c r="V48">
        <v>0.21</v>
      </c>
      <c r="W48" s="16">
        <f>V48/S48</f>
        <v>4.3209876543209872E-3</v>
      </c>
    </row>
    <row r="50" spans="18:21" x14ac:dyDescent="0.25">
      <c r="R50" t="s">
        <v>30</v>
      </c>
      <c r="S50">
        <v>51.7</v>
      </c>
      <c r="T50">
        <v>33.42</v>
      </c>
      <c r="U50">
        <f>T50/S50</f>
        <v>0.64642166344294005</v>
      </c>
    </row>
    <row r="51" spans="18:21" x14ac:dyDescent="0.25">
      <c r="U51">
        <v>0.64500000000000002</v>
      </c>
    </row>
  </sheetData>
  <mergeCells count="3">
    <mergeCell ref="A1:Q1"/>
    <mergeCell ref="A10:B10"/>
    <mergeCell ref="A28:B28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Curley</dc:creator>
  <cp:lastModifiedBy>Ryan Curley</cp:lastModifiedBy>
  <dcterms:created xsi:type="dcterms:W3CDTF">2019-11-13T17:23:34Z</dcterms:created>
  <dcterms:modified xsi:type="dcterms:W3CDTF">2020-04-28T20:41:33Z</dcterms:modified>
</cp:coreProperties>
</file>